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000b_Ostatní" sheetId="2" r:id="rId2"/>
    <sheet name="000b_Vedlejší" sheetId="3" r:id="rId3"/>
    <sheet name="101_101.2 (N)" sheetId="4" r:id="rId4"/>
    <sheet name="304_304.2 (N)" sheetId="5" r:id="rId5"/>
  </sheets>
  <definedNames/>
  <calcPr/>
  <webPublishing/>
</workbook>
</file>

<file path=xl/sharedStrings.xml><?xml version="1.0" encoding="utf-8"?>
<sst xmlns="http://schemas.openxmlformats.org/spreadsheetml/2006/main" count="889" uniqueCount="271">
  <si>
    <t>Rekapitulace ceny</t>
  </si>
  <si>
    <t>Stavba: 18050-SP/1616 - II/373, Jedovnice průtah, SÚS, NN</t>
  </si>
  <si>
    <t xml:space="preserve">Varianta: PDPS-ZŘ-R1 -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</si>
  <si>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</si>
  <si>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</si>
  <si>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</si>
  <si>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</si>
  <si>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</si>
  <si>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</si>
  <si>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</si>
  <si>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</si>
  <si>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</si>
  <si>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</si>
  <si>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</si>
  <si>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18050-SP/1616</t>
  </si>
  <si>
    <t>II/373, Jedovnice průtah, SÚS, NN</t>
  </si>
  <si>
    <t>O</t>
  </si>
  <si>
    <t>Objekt:</t>
  </si>
  <si>
    <t>000b</t>
  </si>
  <si>
    <t>Ostatní a vedlejší náklady - nezpůsobilé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</si>
  <si>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</si>
  <si>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</si>
  <si>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</si>
  <si>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</si>
  <si>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</si>
  <si>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</si>
  <si>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</si>
  <si>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</si>
  <si>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</si>
  <si>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</si>
  <si>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</si>
  <si>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</si>
  <si>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</si>
  <si>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</si>
  <si>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</si>
  <si>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</si>
  <si>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</si>
  <si>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</si>
  <si>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</si>
  <si>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</si>
  <si>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</si>
  <si>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</si>
  <si>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</si>
  <si>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</si>
  <si>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</si>
  <si>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</si>
  <si>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</si>
  <si>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</si>
  <si>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</si>
  <si>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02945</t>
  </si>
  <si>
    <t/>
  </si>
  <si>
    <t>OSTAT POŽADAVKY - GEOMETRICKÝ PLÁN</t>
  </si>
  <si>
    <t>KPL</t>
  </si>
  <si>
    <t>PP</t>
  </si>
  <si>
    <t>Geometrické plány - popsáno v obchodních podmínkách</t>
  </si>
  <si>
    <t>VV</t>
  </si>
  <si>
    <t>TS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</si>
  <si>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</si>
  <si>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</si>
  <si>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</si>
  <si>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</si>
  <si>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</si>
  <si>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</si>
  <si>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</si>
  <si>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</si>
  <si>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</si>
  <si>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</si>
  <si>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</si>
  <si>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</si>
  <si>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</si>
  <si>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</si>
  <si>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</si>
  <si>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</si>
  <si>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</si>
  <si>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</si>
  <si>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</si>
  <si>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00008</t>
  </si>
  <si>
    <t>Zajištění přístupů a příjezdů k sousedním nemovitostem  - popsáno v obchodních podmínkách, v zákoně č. 13/1997 Sb., a vyhlášce č. 104/1997</t>
  </si>
  <si>
    <t>7</t>
  </si>
  <si>
    <t>00009</t>
  </si>
  <si>
    <t>Hlavní prohlídka silnice prováděná při uvedení stavby do provozu  - popsáno v obchodních podmínkách a vyhlášce č. 104/1997</t>
  </si>
  <si>
    <t>8</t>
  </si>
  <si>
    <t>00010</t>
  </si>
  <si>
    <t>Hlavní prohlídka mostu prováděná při uvedení stavby do provozu - popsáno v obchodních podmínkách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</si>
  <si>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</si>
  <si>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</si>
  <si>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</si>
  <si>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</si>
  <si>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11</t>
  </si>
  <si>
    <t>00015</t>
  </si>
  <si>
    <t>Bezpečnostní opatření - popsáno v projektové dokumentaci</t>
  </si>
  <si>
    <t>12</t>
  </si>
  <si>
    <t>00016</t>
  </si>
  <si>
    <t>Výpočet hluku ze stavební činnosti - popsáno v projektové dokumentaci a ve vyhlášce č. 272/2011</t>
  </si>
  <si>
    <t>13</t>
  </si>
  <si>
    <t>00017</t>
  </si>
  <si>
    <t>Havarijní, povodňový plán - popsáno v projektové dokumentaci a ve vyhl. č. 24/2011 Sb.</t>
  </si>
  <si>
    <t>14</t>
  </si>
  <si>
    <t>00018</t>
  </si>
  <si>
    <t>Návrh technologického postupu prací - popsáno v obchodních podmínkách</t>
  </si>
  <si>
    <t>101</t>
  </si>
  <si>
    <t>Okružní křižovatka, Jedovnice</t>
  </si>
  <si>
    <t>101.2 (N)</t>
  </si>
  <si>
    <t>Větev OK II/379, II/373</t>
  </si>
  <si>
    <t>014102</t>
  </si>
  <si>
    <t>A</t>
  </si>
  <si>
    <t>POPLATKY ZA SKLÁDKU</t>
  </si>
  <si>
    <t>T</t>
  </si>
  <si>
    <t>Výkopek</t>
  </si>
  <si>
    <t>z pol. 123737: 26,5m3*2t/m3=53,000 [A]t</t>
  </si>
  <si>
    <t>zahrnuje veškeré poplatky provozovateli skládky související s uložením odpadu na skládce.</t>
  </si>
  <si>
    <t>D</t>
  </si>
  <si>
    <t>Beton/železobeton</t>
  </si>
  <si>
    <t>z pol. 113524: 18m*0,06m2 (vč. lože)*2,3t/m3=2,484 [A]t</t>
  </si>
  <si>
    <t>014132</t>
  </si>
  <si>
    <t>POPLATKY ZA SKLÁDKU TYP S-NO (NEBEZPEČNÝ ODPAD)</t>
  </si>
  <si>
    <t>konstrukční vrstvy s obsahem dehtu: 
z pol. 113338: 9m3*2,4t/m3=21,600 [A]t 
z pol. 123738: 3,15m3*2t/m3=6,300 [B]t 
A+B=27,900 [C]t</t>
  </si>
  <si>
    <t>Zemní práce</t>
  </si>
  <si>
    <t>113338</t>
  </si>
  <si>
    <t>ODSTRAN PODKL ZPEVNĚNÝCH PLOCH S ASFALT POJIVEM, ODVOZ DO 20KM</t>
  </si>
  <si>
    <t>M3</t>
  </si>
  <si>
    <t>Vč. odvozu na skládku,  
obsahuje dehet, nutno nakládat jako s nebezpečným odpadem</t>
  </si>
  <si>
    <t>45*0,2m=9,000 [B]m3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</si>
  <si>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</si>
  <si>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11333B</t>
  </si>
  <si>
    <t>ODSTRANĚNÍ PODKLADU ZPEVNĚNÝCH PLOCH S ASFALT POJIVEM - DOPRAVA</t>
  </si>
  <si>
    <t>tkm</t>
  </si>
  <si>
    <t>9*35=315,000 [A]t</t>
  </si>
  <si>
    <t>Položka zahrnuje samostatnou dopravu suti a vybouraných hmot. Množství se určí jako součin hmotnosti [t] a požadované vzdálenosti [km].</t>
  </si>
  <si>
    <t>113524</t>
  </si>
  <si>
    <t>ODSTRANĚNÍ CHODNÍKOVÝCH A SILNIČNÍCH OBRUBNÍKŮ BETONOVÝCH, ODVOZ DO 5KM</t>
  </si>
  <si>
    <t>M</t>
  </si>
  <si>
    <t>18=18,000 [A]m</t>
  </si>
  <si>
    <t>11352B</t>
  </si>
  <si>
    <t>ODSTRANĚNÍ CHODNÍKOVÝCH A SILNIČNÍCH OBRUBNÍKŮ BETONOVÝCH - DOPRAVA</t>
  </si>
  <si>
    <t>příplatek za dalších 11 km 
18*0,06*2,3*11=27,324 [A]</t>
  </si>
  <si>
    <t>113728</t>
  </si>
  <si>
    <t>FRÉZOVÁNÍ ZPEVNĚNÝCH PLOCH ASFALTOVÝCH, ODVOZ DO 20KM</t>
  </si>
  <si>
    <t>Vč. odvozu a uložení na skládku SÚS (CM Boskovice) bez poplatku za uložení</t>
  </si>
  <si>
    <t>45*0,18m=8,100 [B]m3</t>
  </si>
  <si>
    <t>Položka zahrnuje veškerou manipulaci s vybouranou sutí a s vybouranými hmotami vč. uložení na skládku. Nezahrnuje poplatek za skládku.</t>
  </si>
  <si>
    <t>123737</t>
  </si>
  <si>
    <t>ODKOP PRO SPOD STAVBU SILNIC A ŽELEZNIC TŘ. I, ODVOZ DO 16KM</t>
  </si>
  <si>
    <t>Vč. odvozu na skládku</t>
  </si>
  <si>
    <t>(45+8)*0,5=26,500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</si>
  <si>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</si>
  <si>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123738</t>
  </si>
  <si>
    <t>ODKOP PRO SPOD STAVBU SILNIC A ŽELEZNIC TŘ. I, ODVOZ DO 20KM</t>
  </si>
  <si>
    <t>45*0,07=3,150 [A]</t>
  </si>
  <si>
    <t>12373B</t>
  </si>
  <si>
    <t>ODKOP PRO SPOD STAVBU SILNIC A ŽELEZNIC TŘ. I - DOPRAVA</t>
  </si>
  <si>
    <t>M3KM</t>
  </si>
  <si>
    <t>45*0,07*0,07m*35=7,718 [A]m3</t>
  </si>
  <si>
    <t>Položka zahrnuje samostatnou dopravu zeminy. Množství se určí jako součin kubatutry [m3] a požadované vzdálenosti [km].</t>
  </si>
  <si>
    <t>17120</t>
  </si>
  <si>
    <t>ULOŽENÍ SYPANINY DO NÁSYPŮ A NA SKLÁDKY BEZ ZHUTNĚNÍ</t>
  </si>
  <si>
    <t>z pol. 123737: 26,5=26,500 [A]m3 
z pol. 123738: 3,15=3,150 [B]m3 
Celkem: A+B=29,650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</si>
  <si>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</si>
  <si>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17180</t>
  </si>
  <si>
    <t>ULOŽENÍ SYPANINY DO NÁSYPŮ Z NAKUPOVANÝCH MATERIÁLŮ</t>
  </si>
  <si>
    <t>Aktivní zóna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</si>
  <si>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</si>
  <si>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</si>
  <si>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</si>
  <si>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M2</t>
  </si>
  <si>
    <t>45+8=53,000 [A]</t>
  </si>
  <si>
    <t>položka zahrnuje úpravu pláně včetně vyrovnání výškových rozdílů. Míru zhutnění určuje projekt.</t>
  </si>
  <si>
    <t>32</t>
  </si>
  <si>
    <t>11372B</t>
  </si>
  <si>
    <t>FRÉZOVÁNÍ ZPEVNĚNÝCH PLOCH ASFALTOVÝCH - DOPRAVA</t>
  </si>
  <si>
    <t>na skládku SÚS (CM Boskovice)</t>
  </si>
  <si>
    <t>8,1*2,4*7=136,080 [A]</t>
  </si>
  <si>
    <t>Vodorovné konstrukce</t>
  </si>
  <si>
    <t>15</t>
  </si>
  <si>
    <t>451314</t>
  </si>
  <si>
    <t>PODKLADNÍ A VÝPLŇOVÉ VRSTVY Z PROSTÉHO BETONU C25/30</t>
  </si>
  <si>
    <t>XF3</t>
  </si>
  <si>
    <t>viz pol. 58212: 8m2*0,04m=0,320 [A]m3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</si>
  <si>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</si>
  <si>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Komunikace</t>
  </si>
  <si>
    <t>16</t>
  </si>
  <si>
    <t>56330</t>
  </si>
  <si>
    <t>VOZOVKOVÉ VRSTVY ZE ŠTĚRKODRTI</t>
  </si>
  <si>
    <t>ŠD A, fr. 0/63</t>
  </si>
  <si>
    <t>(45+8)*0,15=7,950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</si>
  <si>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</si>
  <si>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17</t>
  </si>
  <si>
    <t>B</t>
  </si>
  <si>
    <t>ŠD A, fr. 0/32</t>
  </si>
  <si>
    <t>45*0,15+8*0,2=8,350 [A]</t>
  </si>
  <si>
    <t>18</t>
  </si>
  <si>
    <t>572121</t>
  </si>
  <si>
    <t>INFILTRAČNÍ POSTŘIK ASFALTOVÝ DO 1,0KG/M2</t>
  </si>
  <si>
    <t>0,6 kg/m2</t>
  </si>
  <si>
    <t>45=45,000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</si>
  <si>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</si>
  <si>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19</t>
  </si>
  <si>
    <t>572213</t>
  </si>
  <si>
    <t>SPOJOVACÍ POSTŘIK Z EMULZE DO 0,5KG/M2</t>
  </si>
  <si>
    <t>0,4 kg/m2</t>
  </si>
  <si>
    <t>20</t>
  </si>
  <si>
    <t>0,3 kg/m2</t>
  </si>
  <si>
    <t>21</t>
  </si>
  <si>
    <t>574A34</t>
  </si>
  <si>
    <t>ASFALTOVÝ BETON PRO OBRUSNÉ VRSTVY ACO 11+, 11S TL. 40MM</t>
  </si>
  <si>
    <t>ACO 11+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</si>
  <si>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</si>
  <si>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22</t>
  </si>
  <si>
    <t>574C56</t>
  </si>
  <si>
    <t>ASFALTOVÝ BETON PRO LOŽNÍ VRSTVY ACL 16+, 16S TL. 60MM</t>
  </si>
  <si>
    <t>ACL 16+</t>
  </si>
  <si>
    <t>23</t>
  </si>
  <si>
    <t>574E46</t>
  </si>
  <si>
    <t>ASFALTOVÝ BETON PRO PODKLADNÍ VRSTVY ACP 16+, 16S TL. 50MM</t>
  </si>
  <si>
    <t>ACP 16+</t>
  </si>
  <si>
    <t>24</t>
  </si>
  <si>
    <t>58212</t>
  </si>
  <si>
    <t>DLÁŽDĚNÉ KRYTY Z VELKÝCH KOSTEK DO LOŽE Z MC</t>
  </si>
  <si>
    <t>Žulové kostky tř. I, tl. 160 mm, vyspárování cementovou maltou M25 XF4</t>
  </si>
  <si>
    <t>8=8,000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</si>
  <si>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</si>
  <si>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25</t>
  </si>
  <si>
    <t>58920</t>
  </si>
  <si>
    <t>VÝPLŇ SPAR MODIFIKOVANÝM ASFALTEM</t>
  </si>
  <si>
    <t>Za horka</t>
  </si>
  <si>
    <t>18+5,5+5=28,500 [A]</t>
  </si>
  <si>
    <t>položka zahrnuje:  
- dodávku předepsaného materiálu  
- vyčištění a výplň spar tímto materiálem</t>
  </si>
  <si>
    <t>Ostatní konstrukce a práce</t>
  </si>
  <si>
    <t>26</t>
  </si>
  <si>
    <t>914132</t>
  </si>
  <si>
    <t>DOPRAVNÍ ZNAČKY ZÁKLADNÍ VELIKOSTI OCELOVÉ FÓLIE TŘ 2 - MONTÁŽ S PŘEMÍSTĚNÍM</t>
  </si>
  <si>
    <t>KUS</t>
  </si>
  <si>
    <t>stáv. SDZ přesunuté, viz výkres Situace dopravního značení: 
C1: 1ks=1,000 [A] 
C4a: 1ks=1,000 [B] 
IS3c,b: 2ks=2,000 [C] 
IS24b: 1ks=1,000 [D] 
P4: 1ks=1,000 [E] 
Celkem: A+B+C+D+E=6,000 [F]</t>
  </si>
  <si>
    <t>položka zahrnuje:  
- dopravu demontované značky z dočasné skládky  
- osazení a montáž značky na místě určeném projektem  
- nutnou opravu poškozených částí nezahrnuje dodávku značky</t>
  </si>
  <si>
    <t>27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</si>
  <si>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</si>
  <si>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</si>
  <si>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</si>
  <si>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28</t>
  </si>
  <si>
    <t>915111</t>
  </si>
  <si>
    <t>VODOROVNÉ DOPRAVNÍ ZNAČENÍ BARVOU HLADKÉ - DODÁVKA A POKLÁDKA</t>
  </si>
  <si>
    <t>I. fáze na nevyštěpený asfalt</t>
  </si>
  <si>
    <t>V4 (0,25): 10m*0,25=2,500 [A]mm2</t>
  </si>
  <si>
    <t>položka zahrnuje:  
- dodání a pokládku nátěrového materiálu (měří se pouze natíraná plocha)  
- předznačení a reflexní úpravu</t>
  </si>
  <si>
    <t>29</t>
  </si>
  <si>
    <t>915221</t>
  </si>
  <si>
    <t>VODOR DOPRAV ZNAČ PLASTEM STRUKTURÁLNÍ NEHLUČNÉ - DOD A POKLÁDKA</t>
  </si>
  <si>
    <t>Definitivní</t>
  </si>
  <si>
    <t>30</t>
  </si>
  <si>
    <t>917224</t>
  </si>
  <si>
    <t>SILNIČNÍ A CHODNÍKOVÉ OBRUBY Z BETONOVÝCH OBRUBNÍKŮ ŠÍŘ 150MM</t>
  </si>
  <si>
    <t>Obruby z bet. min. C30/37 - XF4, do bet. lože tl. min. 100 mm</t>
  </si>
  <si>
    <t>18=18,000 [A]</t>
  </si>
  <si>
    <t>Položka zahrnuje:  
dodání a pokládku betonových obrubníků o rozměrech předepsaných zadávací dokumentací betonové lože i boční betonovou opěrku.</t>
  </si>
  <si>
    <t>31</t>
  </si>
  <si>
    <t>919114</t>
  </si>
  <si>
    <t>ŘEZÁNÍ ASFALTOVÉHO KRYTU VOZOVEK TL DO 200MM</t>
  </si>
  <si>
    <t>10=10,000 [A]</t>
  </si>
  <si>
    <t>položka zahrnuje řezání vozovkové vrstvy v předepsané tloušťce, včetně spotřeby vody</t>
  </si>
  <si>
    <t>304</t>
  </si>
  <si>
    <t>Odvodnění silnice II/373 Jedovnice</t>
  </si>
  <si>
    <t>304.2 (N)</t>
  </si>
  <si>
    <t>z pol. 96687: 1*0,4t=0,400 [A]t</t>
  </si>
  <si>
    <t>Zahrnuje veškeré poplatky provozovateli skládky související s uložením odpadu na skládce.</t>
  </si>
  <si>
    <t>93553</t>
  </si>
  <si>
    <t>ŽLABY Z DÍLCŮ Z BETONU SVĚTLÉ ŠÍŘKY DO 200MM VČETNĚ MŘÍŽÍ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</si>
  <si>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</si>
  <si>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96687</t>
  </si>
  <si>
    <t>VYBOURÁNÍ ULIČNÍCH VPUSTÍ KOMPLETNÍCH</t>
  </si>
  <si>
    <t>viz Koordinační situace odvodnění: 1ks=1,000 [A]ks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</si>
  <si>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-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</si>
</sst>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SUM(C10:C13)</f>
      </c>
      <c s="1"/>
      <c s="1"/>
    </row>
    <row r="7" spans="1:5" ht="12.75" customHeight="1">
      <c r="A7" s="1"/>
      <c s="4" t="s">
        <v>4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27</v>
      </c>
      <c s="19" t="s">
        <v>28</v>
      </c>
      <c s="20">
        <f>'000b_Ostatní'!I3</f>
      </c>
      <c s="20">
        <f>'000b_Ostatní'!O2</f>
      </c>
      <c s="20">
        <f>C10+D10</f>
      </c>
    </row>
    <row r="11" spans="1:5" ht="12.75" customHeight="1">
      <c r="A11" s="19" t="s">
        <v>62</v>
      </c>
      <c s="19" t="s">
        <v>28</v>
      </c>
      <c s="20">
        <f>'000b_Vedlejší'!I3</f>
      </c>
      <c s="20">
        <f>'000b_Vedlejší'!O2</f>
      </c>
      <c s="20">
        <f>C11+D11</f>
      </c>
    </row>
    <row r="12" spans="1:5" ht="12.75" customHeight="1">
      <c r="A12" s="19" t="s">
        <v>102</v>
      </c>
      <c s="19" t="s">
        <v>103</v>
      </c>
      <c s="20">
        <f>'101_101.2 (N)'!I3</f>
      </c>
      <c s="20">
        <f>'101_101.2 (N)'!O2</f>
      </c>
      <c s="20">
        <f>C12+D12</f>
      </c>
    </row>
    <row r="13" spans="1:5" ht="12.75" customHeight="1">
      <c r="A13" s="19" t="s">
        <v>261</v>
      </c>
      <c s="19" t="s">
        <v>260</v>
      </c>
      <c s="20">
        <f>'304_304.2 (N)'!I3</f>
      </c>
      <c s="20">
        <f>'304_304.2 (N)'!O2</f>
      </c>
      <c s="20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27</v>
      </c>
      <c s="38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</f>
      </c>
      <c>
        <f>0+O10+O14</f>
      </c>
    </row>
    <row r="10" spans="1:16" ht="12.75">
      <c r="A10" s="24" t="s">
        <v>48</v>
      </c>
      <c s="29" t="s">
        <v>32</v>
      </c>
      <c s="29" t="s">
        <v>49</v>
      </c>
      <c s="24" t="s">
        <v>50</v>
      </c>
      <c s="30" t="s">
        <v>51</v>
      </c>
      <c s="31" t="s">
        <v>52</v>
      </c>
      <c s="32">
        <v>1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54</v>
      </c>
    </row>
    <row r="12" spans="1:5" ht="12.75">
      <c r="A12" s="36" t="s">
        <v>55</v>
      </c>
      <c r="E12" s="37" t="s">
        <v>50</v>
      </c>
    </row>
    <row r="13" spans="1:5" ht="76.5">
      <c r="A13" t="s">
        <v>56</v>
      </c>
      <c r="E13" s="35" t="s">
        <v>57</v>
      </c>
    </row>
    <row r="14" spans="1:16" ht="12.75">
      <c r="A14" s="24" t="s">
        <v>48</v>
      </c>
      <c s="29" t="s">
        <v>26</v>
      </c>
      <c s="29" t="s">
        <v>58</v>
      </c>
      <c s="24" t="s">
        <v>50</v>
      </c>
      <c s="30" t="s">
        <v>59</v>
      </c>
      <c s="31" t="s">
        <v>52</v>
      </c>
      <c s="32">
        <v>1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60</v>
      </c>
    </row>
    <row r="16" spans="1:5" ht="12.75">
      <c r="A16" s="36" t="s">
        <v>55</v>
      </c>
      <c r="E16" s="37" t="s">
        <v>50</v>
      </c>
    </row>
    <row r="17" spans="1:5" ht="63.75">
      <c r="A17" t="s">
        <v>56</v>
      </c>
      <c r="E17" s="35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62</v>
      </c>
      <c s="38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62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25.5">
      <c r="A10" s="24" t="s">
        <v>48</v>
      </c>
      <c s="29" t="s">
        <v>32</v>
      </c>
      <c s="29" t="s">
        <v>63</v>
      </c>
      <c s="24" t="s">
        <v>64</v>
      </c>
      <c s="30" t="s">
        <v>65</v>
      </c>
      <c s="31" t="s">
        <v>52</v>
      </c>
      <c s="32">
        <v>1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50</v>
      </c>
    </row>
    <row r="12" spans="1:5" ht="12.75">
      <c r="A12" s="36" t="s">
        <v>55</v>
      </c>
      <c r="E12" s="37" t="s">
        <v>50</v>
      </c>
    </row>
    <row r="13" spans="1:5" ht="12.75">
      <c r="A13" t="s">
        <v>56</v>
      </c>
      <c r="E13" s="35" t="s">
        <v>50</v>
      </c>
    </row>
    <row r="14" spans="1:16" ht="12.75">
      <c r="A14" s="24" t="s">
        <v>48</v>
      </c>
      <c s="29" t="s">
        <v>26</v>
      </c>
      <c s="29" t="s">
        <v>66</v>
      </c>
      <c s="24" t="s">
        <v>64</v>
      </c>
      <c s="30" t="s">
        <v>67</v>
      </c>
      <c s="31" t="s">
        <v>52</v>
      </c>
      <c s="32">
        <v>1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50</v>
      </c>
    </row>
    <row r="16" spans="1:5" ht="12.75">
      <c r="A16" s="36" t="s">
        <v>55</v>
      </c>
      <c r="E16" s="37" t="s">
        <v>50</v>
      </c>
    </row>
    <row r="17" spans="1:5" ht="12.75">
      <c r="A17" t="s">
        <v>56</v>
      </c>
      <c r="E17" s="35" t="s">
        <v>50</v>
      </c>
    </row>
    <row r="18" spans="1:16" ht="12.75">
      <c r="A18" s="24" t="s">
        <v>48</v>
      </c>
      <c s="29" t="s">
        <v>25</v>
      </c>
      <c s="29" t="s">
        <v>68</v>
      </c>
      <c s="24" t="s">
        <v>64</v>
      </c>
      <c s="30" t="s">
        <v>69</v>
      </c>
      <c s="31" t="s">
        <v>52</v>
      </c>
      <c s="32">
        <v>1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50</v>
      </c>
    </row>
    <row r="20" spans="1:5" ht="12.75">
      <c r="A20" s="36" t="s">
        <v>55</v>
      </c>
      <c r="E20" s="37" t="s">
        <v>50</v>
      </c>
    </row>
    <row r="21" spans="1:5" ht="12.75">
      <c r="A21" t="s">
        <v>56</v>
      </c>
      <c r="E21" s="35" t="s">
        <v>50</v>
      </c>
    </row>
    <row r="22" spans="1:16" ht="25.5">
      <c r="A22" s="24" t="s">
        <v>48</v>
      </c>
      <c s="29" t="s">
        <v>36</v>
      </c>
      <c s="29" t="s">
        <v>70</v>
      </c>
      <c s="24" t="s">
        <v>64</v>
      </c>
      <c s="30" t="s">
        <v>71</v>
      </c>
      <c s="31" t="s">
        <v>52</v>
      </c>
      <c s="32">
        <v>1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50</v>
      </c>
    </row>
    <row r="24" spans="1:5" ht="12.75">
      <c r="A24" s="36" t="s">
        <v>55</v>
      </c>
      <c r="E24" s="37" t="s">
        <v>50</v>
      </c>
    </row>
    <row r="25" spans="1:5" ht="12.75">
      <c r="A25" t="s">
        <v>56</v>
      </c>
      <c r="E25" s="35" t="s">
        <v>50</v>
      </c>
    </row>
    <row r="26" spans="1:16" ht="25.5">
      <c r="A26" s="24" t="s">
        <v>48</v>
      </c>
      <c s="29" t="s">
        <v>38</v>
      </c>
      <c s="29" t="s">
        <v>72</v>
      </c>
      <c s="24" t="s">
        <v>64</v>
      </c>
      <c s="30" t="s">
        <v>73</v>
      </c>
      <c s="31" t="s">
        <v>52</v>
      </c>
      <c s="32">
        <v>1</v>
      </c>
      <c s="33">
        <v>0</v>
      </c>
      <c s="33">
        <f>ROUND(ROUND(H26,2)*ROUND(G26,3),2)</f>
      </c>
      <c r="O26">
        <f>(I26*21)/100</f>
      </c>
      <c t="s">
        <v>26</v>
      </c>
    </row>
    <row r="27" spans="1:5" ht="12.75">
      <c r="A27" s="34" t="s">
        <v>53</v>
      </c>
      <c r="E27" s="35" t="s">
        <v>50</v>
      </c>
    </row>
    <row r="28" spans="1:5" ht="12.75">
      <c r="A28" s="36" t="s">
        <v>55</v>
      </c>
      <c r="E28" s="37" t="s">
        <v>50</v>
      </c>
    </row>
    <row r="29" spans="1:5" ht="12.75">
      <c r="A29" t="s">
        <v>56</v>
      </c>
      <c r="E29" s="35" t="s">
        <v>50</v>
      </c>
    </row>
    <row r="30" spans="1:16" ht="25.5">
      <c r="A30" s="24" t="s">
        <v>48</v>
      </c>
      <c s="29" t="s">
        <v>40</v>
      </c>
      <c s="29" t="s">
        <v>74</v>
      </c>
      <c s="24" t="s">
        <v>64</v>
      </c>
      <c s="30" t="s">
        <v>75</v>
      </c>
      <c s="31" t="s">
        <v>52</v>
      </c>
      <c s="32">
        <v>1</v>
      </c>
      <c s="33">
        <v>0</v>
      </c>
      <c s="33">
        <f>ROUND(ROUND(H30,2)*ROUND(G30,3),2)</f>
      </c>
      <c r="O30">
        <f>(I30*21)/100</f>
      </c>
      <c t="s">
        <v>26</v>
      </c>
    </row>
    <row r="31" spans="1:5" ht="12.75">
      <c r="A31" s="34" t="s">
        <v>53</v>
      </c>
      <c r="E31" s="35" t="s">
        <v>50</v>
      </c>
    </row>
    <row r="32" spans="1:5" ht="12.75">
      <c r="A32" s="36" t="s">
        <v>55</v>
      </c>
      <c r="E32" s="37" t="s">
        <v>50</v>
      </c>
    </row>
    <row r="33" spans="1:5" ht="12.75">
      <c r="A33" t="s">
        <v>56</v>
      </c>
      <c r="E33" s="35" t="s">
        <v>50</v>
      </c>
    </row>
    <row r="34" spans="1:16" ht="25.5">
      <c r="A34" s="24" t="s">
        <v>48</v>
      </c>
      <c s="29" t="s">
        <v>40</v>
      </c>
      <c s="29" t="s">
        <v>76</v>
      </c>
      <c s="24" t="s">
        <v>64</v>
      </c>
      <c s="30" t="s">
        <v>77</v>
      </c>
      <c s="31" t="s">
        <v>52</v>
      </c>
      <c s="32">
        <v>1</v>
      </c>
      <c s="33">
        <v>0</v>
      </c>
      <c s="33">
        <f>ROUND(ROUND(H34,2)*ROUND(G34,3),2)</f>
      </c>
      <c r="O34">
        <f>(I34*21)/100</f>
      </c>
      <c t="s">
        <v>26</v>
      </c>
    </row>
    <row r="35" spans="1:5" ht="12.75">
      <c r="A35" s="34" t="s">
        <v>53</v>
      </c>
      <c r="E35" s="35" t="s">
        <v>50</v>
      </c>
    </row>
    <row r="36" spans="1:5" ht="12.75">
      <c r="A36" s="36" t="s">
        <v>55</v>
      </c>
      <c r="E36" s="37" t="s">
        <v>50</v>
      </c>
    </row>
    <row r="37" spans="1:5" ht="12.75">
      <c r="A37" t="s">
        <v>56</v>
      </c>
      <c r="E37" s="35" t="s">
        <v>50</v>
      </c>
    </row>
    <row r="38" spans="1:16" ht="25.5">
      <c r="A38" s="24" t="s">
        <v>48</v>
      </c>
      <c s="29" t="s">
        <v>78</v>
      </c>
      <c s="29" t="s">
        <v>79</v>
      </c>
      <c s="24" t="s">
        <v>64</v>
      </c>
      <c s="30" t="s">
        <v>80</v>
      </c>
      <c s="31" t="s">
        <v>52</v>
      </c>
      <c s="32">
        <v>1</v>
      </c>
      <c s="33">
        <v>0</v>
      </c>
      <c s="33">
        <f>ROUND(ROUND(H38,2)*ROUND(G38,3),2)</f>
      </c>
      <c r="O38">
        <f>(I38*21)/100</f>
      </c>
      <c t="s">
        <v>26</v>
      </c>
    </row>
    <row r="39" spans="1:5" ht="12.75">
      <c r="A39" s="34" t="s">
        <v>53</v>
      </c>
      <c r="E39" s="35" t="s">
        <v>50</v>
      </c>
    </row>
    <row r="40" spans="1:5" ht="12.75">
      <c r="A40" s="36" t="s">
        <v>55</v>
      </c>
      <c r="E40" s="37" t="s">
        <v>50</v>
      </c>
    </row>
    <row r="41" spans="1:5" ht="12.75">
      <c r="A41" t="s">
        <v>56</v>
      </c>
      <c r="E41" s="35" t="s">
        <v>50</v>
      </c>
    </row>
    <row r="42" spans="1:16" ht="25.5">
      <c r="A42" s="24" t="s">
        <v>48</v>
      </c>
      <c s="29" t="s">
        <v>81</v>
      </c>
      <c s="29" t="s">
        <v>82</v>
      </c>
      <c s="24" t="s">
        <v>64</v>
      </c>
      <c s="30" t="s">
        <v>83</v>
      </c>
      <c s="31" t="s">
        <v>52</v>
      </c>
      <c s="32">
        <v>1</v>
      </c>
      <c s="33">
        <v>0</v>
      </c>
      <c s="33">
        <f>ROUND(ROUND(H42,2)*ROUND(G42,3),2)</f>
      </c>
      <c r="O42">
        <f>(I42*21)/100</f>
      </c>
      <c t="s">
        <v>26</v>
      </c>
    </row>
    <row r="43" spans="1:5" ht="12.75">
      <c r="A43" s="34" t="s">
        <v>53</v>
      </c>
      <c r="E43" s="35" t="s">
        <v>50</v>
      </c>
    </row>
    <row r="44" spans="1:5" ht="12.75">
      <c r="A44" s="36" t="s">
        <v>55</v>
      </c>
      <c r="E44" s="37" t="s">
        <v>50</v>
      </c>
    </row>
    <row r="45" spans="1:5" ht="12.75">
      <c r="A45" t="s">
        <v>56</v>
      </c>
      <c r="E45" s="35" t="s">
        <v>50</v>
      </c>
    </row>
    <row r="46" spans="1:16" ht="12.75">
      <c r="A46" s="24" t="s">
        <v>48</v>
      </c>
      <c s="29" t="s">
        <v>43</v>
      </c>
      <c s="29" t="s">
        <v>84</v>
      </c>
      <c s="24" t="s">
        <v>64</v>
      </c>
      <c s="30" t="s">
        <v>85</v>
      </c>
      <c s="31" t="s">
        <v>52</v>
      </c>
      <c s="32">
        <v>1</v>
      </c>
      <c s="33">
        <v>0</v>
      </c>
      <c s="33">
        <f>ROUND(ROUND(H46,2)*ROUND(G46,3),2)</f>
      </c>
      <c r="O46">
        <f>(I46*21)/100</f>
      </c>
      <c t="s">
        <v>26</v>
      </c>
    </row>
    <row r="47" spans="1:5" ht="12.75">
      <c r="A47" s="34" t="s">
        <v>53</v>
      </c>
      <c r="E47" s="35" t="s">
        <v>50</v>
      </c>
    </row>
    <row r="48" spans="1:5" ht="12.75">
      <c r="A48" s="36" t="s">
        <v>55</v>
      </c>
      <c r="E48" s="37" t="s">
        <v>50</v>
      </c>
    </row>
    <row r="49" spans="1:5" ht="12.75">
      <c r="A49" t="s">
        <v>56</v>
      </c>
      <c r="E49" s="35" t="s">
        <v>50</v>
      </c>
    </row>
    <row r="50" spans="1:16" ht="12.75">
      <c r="A50" s="24" t="s">
        <v>48</v>
      </c>
      <c s="29" t="s">
        <v>45</v>
      </c>
      <c s="29" t="s">
        <v>86</v>
      </c>
      <c s="24" t="s">
        <v>64</v>
      </c>
      <c s="30" t="s">
        <v>87</v>
      </c>
      <c s="31" t="s">
        <v>52</v>
      </c>
      <c s="32">
        <v>1</v>
      </c>
      <c s="33">
        <v>0</v>
      </c>
      <c s="33">
        <f>ROUND(ROUND(H50,2)*ROUND(G50,3),2)</f>
      </c>
      <c r="O50">
        <f>(I50*21)/100</f>
      </c>
      <c t="s">
        <v>26</v>
      </c>
    </row>
    <row r="51" spans="1:5" ht="12.75">
      <c r="A51" s="34" t="s">
        <v>53</v>
      </c>
      <c r="E51" s="35" t="s">
        <v>50</v>
      </c>
    </row>
    <row r="52" spans="1:5" ht="12.75">
      <c r="A52" s="36" t="s">
        <v>55</v>
      </c>
      <c r="E52" s="37" t="s">
        <v>50</v>
      </c>
    </row>
    <row r="53" spans="1:5" ht="12.75">
      <c r="A53" t="s">
        <v>56</v>
      </c>
      <c r="E53" s="35" t="s">
        <v>50</v>
      </c>
    </row>
    <row r="54" spans="1:16" ht="12.75">
      <c r="A54" s="24" t="s">
        <v>48</v>
      </c>
      <c s="29" t="s">
        <v>88</v>
      </c>
      <c s="29" t="s">
        <v>89</v>
      </c>
      <c s="24" t="s">
        <v>64</v>
      </c>
      <c s="30" t="s">
        <v>90</v>
      </c>
      <c s="31" t="s">
        <v>52</v>
      </c>
      <c s="32">
        <v>1</v>
      </c>
      <c s="33">
        <v>0</v>
      </c>
      <c s="33">
        <f>ROUND(ROUND(H54,2)*ROUND(G54,3),2)</f>
      </c>
      <c r="O54">
        <f>(I54*21)/100</f>
      </c>
      <c t="s">
        <v>26</v>
      </c>
    </row>
    <row r="55" spans="1:5" ht="12.75">
      <c r="A55" s="34" t="s">
        <v>53</v>
      </c>
      <c r="E55" s="35" t="s">
        <v>50</v>
      </c>
    </row>
    <row r="56" spans="1:5" ht="12.75">
      <c r="A56" s="36" t="s">
        <v>55</v>
      </c>
      <c r="E56" s="37" t="s">
        <v>50</v>
      </c>
    </row>
    <row r="57" spans="1:5" ht="12.75">
      <c r="A57" t="s">
        <v>56</v>
      </c>
      <c r="E57" s="35" t="s">
        <v>50</v>
      </c>
    </row>
    <row r="58" spans="1:16" ht="25.5">
      <c r="A58" s="24" t="s">
        <v>48</v>
      </c>
      <c s="29" t="s">
        <v>91</v>
      </c>
      <c s="29" t="s">
        <v>92</v>
      </c>
      <c s="24" t="s">
        <v>64</v>
      </c>
      <c s="30" t="s">
        <v>93</v>
      </c>
      <c s="31" t="s">
        <v>52</v>
      </c>
      <c s="32">
        <v>1</v>
      </c>
      <c s="33">
        <v>0</v>
      </c>
      <c s="33">
        <f>ROUND(ROUND(H58,2)*ROUND(G58,3),2)</f>
      </c>
      <c r="O58">
        <f>(I58*21)/100</f>
      </c>
      <c t="s">
        <v>26</v>
      </c>
    </row>
    <row r="59" spans="1:5" ht="12.75">
      <c r="A59" s="34" t="s">
        <v>53</v>
      </c>
      <c r="E59" s="35" t="s">
        <v>50</v>
      </c>
    </row>
    <row r="60" spans="1:5" ht="12.75">
      <c r="A60" s="36" t="s">
        <v>55</v>
      </c>
      <c r="E60" s="37" t="s">
        <v>50</v>
      </c>
    </row>
    <row r="61" spans="1:5" ht="12.75">
      <c r="A61" t="s">
        <v>56</v>
      </c>
      <c r="E61" s="35" t="s">
        <v>50</v>
      </c>
    </row>
    <row r="62" spans="1:16" ht="25.5">
      <c r="A62" s="24" t="s">
        <v>48</v>
      </c>
      <c s="29" t="s">
        <v>94</v>
      </c>
      <c s="29" t="s">
        <v>95</v>
      </c>
      <c s="24" t="s">
        <v>64</v>
      </c>
      <c s="30" t="s">
        <v>96</v>
      </c>
      <c s="31" t="s">
        <v>52</v>
      </c>
      <c s="32">
        <v>1</v>
      </c>
      <c s="33">
        <v>0</v>
      </c>
      <c s="33">
        <f>ROUND(ROUND(H62,2)*ROUND(G62,3),2)</f>
      </c>
      <c r="O62">
        <f>(I62*21)/100</f>
      </c>
      <c t="s">
        <v>26</v>
      </c>
    </row>
    <row r="63" spans="1:5" ht="12.75">
      <c r="A63" s="34" t="s">
        <v>53</v>
      </c>
      <c r="E63" s="35" t="s">
        <v>50</v>
      </c>
    </row>
    <row r="64" spans="1:5" ht="12.75">
      <c r="A64" s="36" t="s">
        <v>55</v>
      </c>
      <c r="E64" s="37" t="s">
        <v>50</v>
      </c>
    </row>
    <row r="65" spans="1:5" ht="12.75">
      <c r="A65" t="s">
        <v>56</v>
      </c>
      <c r="E65" s="35" t="s">
        <v>50</v>
      </c>
    </row>
    <row r="66" spans="1:16" ht="12.75">
      <c r="A66" s="24" t="s">
        <v>48</v>
      </c>
      <c s="29" t="s">
        <v>97</v>
      </c>
      <c s="29" t="s">
        <v>98</v>
      </c>
      <c s="24" t="s">
        <v>64</v>
      </c>
      <c s="30" t="s">
        <v>99</v>
      </c>
      <c s="31" t="s">
        <v>52</v>
      </c>
      <c s="32">
        <v>1</v>
      </c>
      <c s="33">
        <v>0</v>
      </c>
      <c s="33">
        <f>ROUND(ROUND(H66,2)*ROUND(G66,3),2)</f>
      </c>
      <c r="O66">
        <f>(I66*21)/100</f>
      </c>
      <c t="s">
        <v>26</v>
      </c>
    </row>
    <row r="67" spans="1:5" ht="12.75">
      <c r="A67" s="34" t="s">
        <v>53</v>
      </c>
      <c r="E67" s="35" t="s">
        <v>50</v>
      </c>
    </row>
    <row r="68" spans="1:5" ht="12.75">
      <c r="A68" s="36" t="s">
        <v>55</v>
      </c>
      <c r="E68" s="37" t="s">
        <v>50</v>
      </c>
    </row>
    <row r="69" spans="1:5" ht="12.75">
      <c r="A69" t="s">
        <v>56</v>
      </c>
      <c r="E69" s="35" t="s">
        <v>50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0+O9+O22+O71+O76+O117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102</v>
      </c>
      <c s="38">
        <f>0+I9+I22+I71+I76+I117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100</v>
      </c>
      <c s="1"/>
      <c s="14" t="s">
        <v>101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102</v>
      </c>
      <c s="6"/>
      <c s="18" t="s">
        <v>103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48</v>
      </c>
      <c s="29" t="s">
        <v>32</v>
      </c>
      <c s="29" t="s">
        <v>104</v>
      </c>
      <c s="24" t="s">
        <v>105</v>
      </c>
      <c s="30" t="s">
        <v>106</v>
      </c>
      <c s="31" t="s">
        <v>107</v>
      </c>
      <c s="32">
        <v>53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108</v>
      </c>
    </row>
    <row r="12" spans="1:5" ht="12.75">
      <c r="A12" s="36" t="s">
        <v>55</v>
      </c>
      <c r="E12" s="37" t="s">
        <v>109</v>
      </c>
    </row>
    <row r="13" spans="1:5" ht="25.5">
      <c r="A13" t="s">
        <v>56</v>
      </c>
      <c r="E13" s="35" t="s">
        <v>110</v>
      </c>
    </row>
    <row r="14" spans="1:16" ht="12.75">
      <c r="A14" s="24" t="s">
        <v>48</v>
      </c>
      <c s="29" t="s">
        <v>26</v>
      </c>
      <c s="29" t="s">
        <v>104</v>
      </c>
      <c s="24" t="s">
        <v>111</v>
      </c>
      <c s="30" t="s">
        <v>106</v>
      </c>
      <c s="31" t="s">
        <v>107</v>
      </c>
      <c s="32">
        <v>2.484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112</v>
      </c>
    </row>
    <row r="16" spans="1:5" ht="12.75">
      <c r="A16" s="36" t="s">
        <v>55</v>
      </c>
      <c r="E16" s="37" t="s">
        <v>113</v>
      </c>
    </row>
    <row r="17" spans="1:5" ht="25.5">
      <c r="A17" t="s">
        <v>56</v>
      </c>
      <c r="E17" s="35" t="s">
        <v>110</v>
      </c>
    </row>
    <row r="18" spans="1:16" ht="12.75">
      <c r="A18" s="24" t="s">
        <v>48</v>
      </c>
      <c s="29" t="s">
        <v>25</v>
      </c>
      <c s="29" t="s">
        <v>114</v>
      </c>
      <c s="24" t="s">
        <v>50</v>
      </c>
      <c s="30" t="s">
        <v>115</v>
      </c>
      <c s="31" t="s">
        <v>107</v>
      </c>
      <c s="32">
        <v>27.9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50</v>
      </c>
    </row>
    <row r="20" spans="1:5" ht="51">
      <c r="A20" s="36" t="s">
        <v>55</v>
      </c>
      <c r="E20" s="37" t="s">
        <v>116</v>
      </c>
    </row>
    <row r="21" spans="1:5" ht="25.5">
      <c r="A21" t="s">
        <v>56</v>
      </c>
      <c r="E21" s="35" t="s">
        <v>110</v>
      </c>
    </row>
    <row r="22" spans="1:18" ht="12.75" customHeight="1">
      <c r="A22" s="6" t="s">
        <v>46</v>
      </c>
      <c s="6"/>
      <c s="40" t="s">
        <v>32</v>
      </c>
      <c s="6"/>
      <c s="27" t="s">
        <v>117</v>
      </c>
      <c s="6"/>
      <c s="6"/>
      <c s="6"/>
      <c s="41">
        <f>0+Q22</f>
      </c>
      <c r="O22">
        <f>0+R22</f>
      </c>
      <c r="Q22">
        <f>0+I23+I27+I31+I35+I39+I43+I47+I51+I55+I59+I63+I67</f>
      </c>
      <c>
        <f>0+O23+O27+O31+O35+O39+O43+O47+O51+O55+O59+O63+O67</f>
      </c>
    </row>
    <row r="23" spans="1:16" ht="25.5">
      <c r="A23" s="24" t="s">
        <v>48</v>
      </c>
      <c s="29" t="s">
        <v>36</v>
      </c>
      <c s="29" t="s">
        <v>118</v>
      </c>
      <c s="24" t="s">
        <v>50</v>
      </c>
      <c s="30" t="s">
        <v>119</v>
      </c>
      <c s="31" t="s">
        <v>120</v>
      </c>
      <c s="32">
        <v>9</v>
      </c>
      <c s="33">
        <v>0</v>
      </c>
      <c s="33">
        <f>ROUND(ROUND(H23,2)*ROUND(G23,3),2)</f>
      </c>
      <c r="O23">
        <f>(I23*21)/100</f>
      </c>
      <c t="s">
        <v>26</v>
      </c>
    </row>
    <row r="24" spans="1:5" ht="25.5">
      <c r="A24" s="34" t="s">
        <v>53</v>
      </c>
      <c r="E24" s="35" t="s">
        <v>121</v>
      </c>
    </row>
    <row r="25" spans="1:5" ht="12.75">
      <c r="A25" s="36" t="s">
        <v>55</v>
      </c>
      <c r="E25" s="37" t="s">
        <v>122</v>
      </c>
    </row>
    <row r="26" spans="1:5" ht="63.75">
      <c r="A26" t="s">
        <v>56</v>
      </c>
      <c r="E26" s="35" t="s">
        <v>123</v>
      </c>
    </row>
    <row r="27" spans="1:16" ht="25.5">
      <c r="A27" s="24" t="s">
        <v>48</v>
      </c>
      <c s="29" t="s">
        <v>38</v>
      </c>
      <c s="29" t="s">
        <v>124</v>
      </c>
      <c s="24" t="s">
        <v>50</v>
      </c>
      <c s="30" t="s">
        <v>125</v>
      </c>
      <c s="31" t="s">
        <v>126</v>
      </c>
      <c s="32">
        <v>315</v>
      </c>
      <c s="33">
        <v>0</v>
      </c>
      <c s="33">
        <f>ROUND(ROUND(H27,2)*ROUND(G27,3),2)</f>
      </c>
      <c r="O27">
        <f>(I27*21)/100</f>
      </c>
      <c t="s">
        <v>26</v>
      </c>
    </row>
    <row r="28" spans="1:5" ht="12.75">
      <c r="A28" s="34" t="s">
        <v>53</v>
      </c>
      <c r="E28" s="35" t="s">
        <v>50</v>
      </c>
    </row>
    <row r="29" spans="1:5" ht="12.75">
      <c r="A29" s="36" t="s">
        <v>55</v>
      </c>
      <c r="E29" s="37" t="s">
        <v>127</v>
      </c>
    </row>
    <row r="30" spans="1:5" ht="25.5">
      <c r="A30" t="s">
        <v>56</v>
      </c>
      <c r="E30" s="35" t="s">
        <v>128</v>
      </c>
    </row>
    <row r="31" spans="1:16" ht="25.5">
      <c r="A31" s="24" t="s">
        <v>48</v>
      </c>
      <c s="29" t="s">
        <v>40</v>
      </c>
      <c s="29" t="s">
        <v>129</v>
      </c>
      <c s="24" t="s">
        <v>50</v>
      </c>
      <c s="30" t="s">
        <v>130</v>
      </c>
      <c s="31" t="s">
        <v>131</v>
      </c>
      <c s="32">
        <v>18</v>
      </c>
      <c s="33">
        <v>0</v>
      </c>
      <c s="33">
        <f>ROUND(ROUND(H31,2)*ROUND(G31,3),2)</f>
      </c>
      <c r="O31">
        <f>(I31*21)/100</f>
      </c>
      <c t="s">
        <v>26</v>
      </c>
    </row>
    <row r="32" spans="1:5" ht="12.75">
      <c r="A32" s="34" t="s">
        <v>53</v>
      </c>
      <c r="E32" s="35" t="s">
        <v>50</v>
      </c>
    </row>
    <row r="33" spans="1:5" ht="12.75">
      <c r="A33" s="36" t="s">
        <v>55</v>
      </c>
      <c r="E33" s="37" t="s">
        <v>132</v>
      </c>
    </row>
    <row r="34" spans="1:5" ht="63.75">
      <c r="A34" t="s">
        <v>56</v>
      </c>
      <c r="E34" s="35" t="s">
        <v>123</v>
      </c>
    </row>
    <row r="35" spans="1:16" ht="25.5">
      <c r="A35" s="24" t="s">
        <v>48</v>
      </c>
      <c s="29" t="s">
        <v>78</v>
      </c>
      <c s="29" t="s">
        <v>133</v>
      </c>
      <c s="24" t="s">
        <v>50</v>
      </c>
      <c s="30" t="s">
        <v>134</v>
      </c>
      <c s="31" t="s">
        <v>126</v>
      </c>
      <c s="32">
        <v>27.324</v>
      </c>
      <c s="33">
        <v>0</v>
      </c>
      <c s="33">
        <f>ROUND(ROUND(H35,2)*ROUND(G35,3),2)</f>
      </c>
      <c r="O35">
        <f>(I35*21)/100</f>
      </c>
      <c t="s">
        <v>26</v>
      </c>
    </row>
    <row r="36" spans="1:5" ht="12.75">
      <c r="A36" s="34" t="s">
        <v>53</v>
      </c>
      <c r="E36" s="35" t="s">
        <v>50</v>
      </c>
    </row>
    <row r="37" spans="1:5" ht="25.5">
      <c r="A37" s="36" t="s">
        <v>55</v>
      </c>
      <c r="E37" s="37" t="s">
        <v>135</v>
      </c>
    </row>
    <row r="38" spans="1:5" ht="25.5">
      <c r="A38" t="s">
        <v>56</v>
      </c>
      <c r="E38" s="35" t="s">
        <v>128</v>
      </c>
    </row>
    <row r="39" spans="1:16" ht="12.75">
      <c r="A39" s="24" t="s">
        <v>48</v>
      </c>
      <c s="29" t="s">
        <v>81</v>
      </c>
      <c s="29" t="s">
        <v>136</v>
      </c>
      <c s="24" t="s">
        <v>50</v>
      </c>
      <c s="30" t="s">
        <v>137</v>
      </c>
      <c s="31" t="s">
        <v>120</v>
      </c>
      <c s="32">
        <v>8.1</v>
      </c>
      <c s="33">
        <v>0</v>
      </c>
      <c s="33">
        <f>ROUND(ROUND(H39,2)*ROUND(G39,3),2)</f>
      </c>
      <c r="O39">
        <f>(I39*21)/100</f>
      </c>
      <c t="s">
        <v>26</v>
      </c>
    </row>
    <row r="40" spans="1:5" ht="12.75">
      <c r="A40" s="34" t="s">
        <v>53</v>
      </c>
      <c r="E40" s="35" t="s">
        <v>138</v>
      </c>
    </row>
    <row r="41" spans="1:5" ht="12.75">
      <c r="A41" s="36" t="s">
        <v>55</v>
      </c>
      <c r="E41" s="37" t="s">
        <v>139</v>
      </c>
    </row>
    <row r="42" spans="1:5" ht="25.5">
      <c r="A42" t="s">
        <v>56</v>
      </c>
      <c r="E42" s="35" t="s">
        <v>140</v>
      </c>
    </row>
    <row r="43" spans="1:16" ht="12.75">
      <c r="A43" s="24" t="s">
        <v>48</v>
      </c>
      <c s="29" t="s">
        <v>43</v>
      </c>
      <c s="29" t="s">
        <v>141</v>
      </c>
      <c s="24" t="s">
        <v>50</v>
      </c>
      <c s="30" t="s">
        <v>142</v>
      </c>
      <c s="31" t="s">
        <v>120</v>
      </c>
      <c s="32">
        <v>26.5</v>
      </c>
      <c s="33">
        <v>0</v>
      </c>
      <c s="33">
        <f>ROUND(ROUND(H43,2)*ROUND(G43,3),2)</f>
      </c>
      <c r="O43">
        <f>(I43*21)/100</f>
      </c>
      <c t="s">
        <v>26</v>
      </c>
    </row>
    <row r="44" spans="1:5" ht="12.75">
      <c r="A44" s="34" t="s">
        <v>53</v>
      </c>
      <c r="E44" s="35" t="s">
        <v>143</v>
      </c>
    </row>
    <row r="45" spans="1:5" ht="12.75">
      <c r="A45" s="36" t="s">
        <v>55</v>
      </c>
      <c r="E45" s="37" t="s">
        <v>144</v>
      </c>
    </row>
    <row r="46" spans="1:5" ht="382.5">
      <c r="A46" t="s">
        <v>56</v>
      </c>
      <c r="E46" s="35" t="s">
        <v>145</v>
      </c>
    </row>
    <row r="47" spans="1:16" ht="12.75">
      <c r="A47" s="24" t="s">
        <v>48</v>
      </c>
      <c s="29" t="s">
        <v>45</v>
      </c>
      <c s="29" t="s">
        <v>146</v>
      </c>
      <c s="24" t="s">
        <v>50</v>
      </c>
      <c s="30" t="s">
        <v>147</v>
      </c>
      <c s="31" t="s">
        <v>120</v>
      </c>
      <c s="32">
        <v>3.15</v>
      </c>
      <c s="33">
        <v>0</v>
      </c>
      <c s="33">
        <f>ROUND(ROUND(H47,2)*ROUND(G47,3),2)</f>
      </c>
      <c r="O47">
        <f>(I47*21)/100</f>
      </c>
      <c t="s">
        <v>26</v>
      </c>
    </row>
    <row r="48" spans="1:5" ht="25.5">
      <c r="A48" s="34" t="s">
        <v>53</v>
      </c>
      <c r="E48" s="35" t="s">
        <v>121</v>
      </c>
    </row>
    <row r="49" spans="1:5" ht="12.75">
      <c r="A49" s="36" t="s">
        <v>55</v>
      </c>
      <c r="E49" s="37" t="s">
        <v>148</v>
      </c>
    </row>
    <row r="50" spans="1:5" ht="382.5">
      <c r="A50" t="s">
        <v>56</v>
      </c>
      <c r="E50" s="35" t="s">
        <v>145</v>
      </c>
    </row>
    <row r="51" spans="1:16" ht="12.75">
      <c r="A51" s="24" t="s">
        <v>48</v>
      </c>
      <c s="29" t="s">
        <v>88</v>
      </c>
      <c s="29" t="s">
        <v>149</v>
      </c>
      <c s="24" t="s">
        <v>50</v>
      </c>
      <c s="30" t="s">
        <v>150</v>
      </c>
      <c s="31" t="s">
        <v>151</v>
      </c>
      <c s="32">
        <v>7.718</v>
      </c>
      <c s="33">
        <v>0</v>
      </c>
      <c s="33">
        <f>ROUND(ROUND(H51,2)*ROUND(G51,3),2)</f>
      </c>
      <c r="O51">
        <f>(I51*21)/100</f>
      </c>
      <c t="s">
        <v>26</v>
      </c>
    </row>
    <row r="52" spans="1:5" ht="12.75">
      <c r="A52" s="34" t="s">
        <v>53</v>
      </c>
      <c r="E52" s="35" t="s">
        <v>50</v>
      </c>
    </row>
    <row r="53" spans="1:5" ht="12.75">
      <c r="A53" s="36" t="s">
        <v>55</v>
      </c>
      <c r="E53" s="37" t="s">
        <v>152</v>
      </c>
    </row>
    <row r="54" spans="1:5" ht="25.5">
      <c r="A54" t="s">
        <v>56</v>
      </c>
      <c r="E54" s="35" t="s">
        <v>153</v>
      </c>
    </row>
    <row r="55" spans="1:16" ht="12.75">
      <c r="A55" s="24" t="s">
        <v>48</v>
      </c>
      <c s="29" t="s">
        <v>91</v>
      </c>
      <c s="29" t="s">
        <v>154</v>
      </c>
      <c s="24" t="s">
        <v>105</v>
      </c>
      <c s="30" t="s">
        <v>155</v>
      </c>
      <c s="31" t="s">
        <v>120</v>
      </c>
      <c s="32">
        <v>29.65</v>
      </c>
      <c s="33">
        <v>0</v>
      </c>
      <c s="33">
        <f>ROUND(ROUND(H55,2)*ROUND(G55,3),2)</f>
      </c>
      <c r="O55">
        <f>(I55*21)/100</f>
      </c>
      <c t="s">
        <v>26</v>
      </c>
    </row>
    <row r="56" spans="1:5" ht="12.75">
      <c r="A56" s="34" t="s">
        <v>53</v>
      </c>
      <c r="E56" s="35" t="s">
        <v>50</v>
      </c>
    </row>
    <row r="57" spans="1:5" ht="38.25">
      <c r="A57" s="36" t="s">
        <v>55</v>
      </c>
      <c r="E57" s="37" t="s">
        <v>156</v>
      </c>
    </row>
    <row r="58" spans="1:5" ht="191.25">
      <c r="A58" t="s">
        <v>56</v>
      </c>
      <c r="E58" s="35" t="s">
        <v>157</v>
      </c>
    </row>
    <row r="59" spans="1:16" ht="12.75">
      <c r="A59" s="24" t="s">
        <v>48</v>
      </c>
      <c s="29" t="s">
        <v>94</v>
      </c>
      <c s="29" t="s">
        <v>158</v>
      </c>
      <c s="24" t="s">
        <v>105</v>
      </c>
      <c s="30" t="s">
        <v>159</v>
      </c>
      <c s="31" t="s">
        <v>120</v>
      </c>
      <c s="32">
        <v>26.5</v>
      </c>
      <c s="33">
        <v>0</v>
      </c>
      <c s="33">
        <f>ROUND(ROUND(H59,2)*ROUND(G59,3),2)</f>
      </c>
      <c r="O59">
        <f>(I59*21)/100</f>
      </c>
      <c t="s">
        <v>26</v>
      </c>
    </row>
    <row r="60" spans="1:5" ht="12.75">
      <c r="A60" s="34" t="s">
        <v>53</v>
      </c>
      <c r="E60" s="35" t="s">
        <v>160</v>
      </c>
    </row>
    <row r="61" spans="1:5" ht="12.75">
      <c r="A61" s="36" t="s">
        <v>55</v>
      </c>
      <c r="E61" s="37" t="s">
        <v>144</v>
      </c>
    </row>
    <row r="62" spans="1:5" ht="280.5">
      <c r="A62" t="s">
        <v>56</v>
      </c>
      <c r="E62" s="35" t="s">
        <v>161</v>
      </c>
    </row>
    <row r="63" spans="1:16" ht="12.75">
      <c r="A63" s="24" t="s">
        <v>48</v>
      </c>
      <c s="29" t="s">
        <v>97</v>
      </c>
      <c s="29" t="s">
        <v>162</v>
      </c>
      <c s="24" t="s">
        <v>105</v>
      </c>
      <c s="30" t="s">
        <v>163</v>
      </c>
      <c s="31" t="s">
        <v>164</v>
      </c>
      <c s="32">
        <v>53</v>
      </c>
      <c s="33">
        <v>0</v>
      </c>
      <c s="33">
        <f>ROUND(ROUND(H63,2)*ROUND(G63,3),2)</f>
      </c>
      <c r="O63">
        <f>(I63*21)/100</f>
      </c>
      <c t="s">
        <v>26</v>
      </c>
    </row>
    <row r="64" spans="1:5" ht="12.75">
      <c r="A64" s="34" t="s">
        <v>53</v>
      </c>
      <c r="E64" s="35" t="s">
        <v>50</v>
      </c>
    </row>
    <row r="65" spans="1:5" ht="12.75">
      <c r="A65" s="36" t="s">
        <v>55</v>
      </c>
      <c r="E65" s="37" t="s">
        <v>165</v>
      </c>
    </row>
    <row r="66" spans="1:5" ht="25.5">
      <c r="A66" t="s">
        <v>56</v>
      </c>
      <c r="E66" s="35" t="s">
        <v>166</v>
      </c>
    </row>
    <row r="67" spans="1:16" ht="12.75">
      <c r="A67" s="24" t="s">
        <v>48</v>
      </c>
      <c s="29" t="s">
        <v>167</v>
      </c>
      <c s="29" t="s">
        <v>168</v>
      </c>
      <c s="24" t="s">
        <v>50</v>
      </c>
      <c s="30" t="s">
        <v>169</v>
      </c>
      <c s="31" t="s">
        <v>126</v>
      </c>
      <c s="32">
        <v>136.08</v>
      </c>
      <c s="33">
        <v>0</v>
      </c>
      <c s="33">
        <f>ROUND(ROUND(H67,2)*ROUND(G67,3),2)</f>
      </c>
      <c r="O67">
        <f>(I67*21)/100</f>
      </c>
      <c t="s">
        <v>26</v>
      </c>
    </row>
    <row r="68" spans="1:5" ht="12.75">
      <c r="A68" s="34" t="s">
        <v>53</v>
      </c>
      <c r="E68" s="35" t="s">
        <v>170</v>
      </c>
    </row>
    <row r="69" spans="1:5" ht="12.75">
      <c r="A69" s="36" t="s">
        <v>55</v>
      </c>
      <c r="E69" s="37" t="s">
        <v>171</v>
      </c>
    </row>
    <row r="70" spans="1:5" ht="25.5">
      <c r="A70" t="s">
        <v>56</v>
      </c>
      <c r="E70" s="35" t="s">
        <v>128</v>
      </c>
    </row>
    <row r="71" spans="1:18" ht="12.75" customHeight="1">
      <c r="A71" s="6" t="s">
        <v>46</v>
      </c>
      <c s="6"/>
      <c s="40" t="s">
        <v>36</v>
      </c>
      <c s="6"/>
      <c s="27" t="s">
        <v>172</v>
      </c>
      <c s="6"/>
      <c s="6"/>
      <c s="6"/>
      <c s="41">
        <f>0+Q71</f>
      </c>
      <c r="O71">
        <f>0+R71</f>
      </c>
      <c r="Q71">
        <f>0+I72</f>
      </c>
      <c>
        <f>0+O72</f>
      </c>
    </row>
    <row r="72" spans="1:16" ht="12.75">
      <c r="A72" s="24" t="s">
        <v>48</v>
      </c>
      <c s="29" t="s">
        <v>173</v>
      </c>
      <c s="29" t="s">
        <v>174</v>
      </c>
      <c s="24" t="s">
        <v>105</v>
      </c>
      <c s="30" t="s">
        <v>175</v>
      </c>
      <c s="31" t="s">
        <v>120</v>
      </c>
      <c s="32">
        <v>0.32</v>
      </c>
      <c s="33">
        <v>0</v>
      </c>
      <c s="33">
        <f>ROUND(ROUND(H72,2)*ROUND(G72,3),2)</f>
      </c>
      <c r="O72">
        <f>(I72*21)/100</f>
      </c>
      <c t="s">
        <v>26</v>
      </c>
    </row>
    <row r="73" spans="1:5" ht="12.75">
      <c r="A73" s="34" t="s">
        <v>53</v>
      </c>
      <c r="E73" s="35" t="s">
        <v>176</v>
      </c>
    </row>
    <row r="74" spans="1:5" ht="12.75">
      <c r="A74" s="36" t="s">
        <v>55</v>
      </c>
      <c r="E74" s="37" t="s">
        <v>177</v>
      </c>
    </row>
    <row r="75" spans="1:5" ht="369.75">
      <c r="A75" t="s">
        <v>56</v>
      </c>
      <c r="E75" s="35" t="s">
        <v>178</v>
      </c>
    </row>
    <row r="76" spans="1:18" ht="12.75" customHeight="1">
      <c r="A76" s="6" t="s">
        <v>46</v>
      </c>
      <c s="6"/>
      <c s="40" t="s">
        <v>38</v>
      </c>
      <c s="6"/>
      <c s="27" t="s">
        <v>179</v>
      </c>
      <c s="6"/>
      <c s="6"/>
      <c s="6"/>
      <c s="41">
        <f>0+Q76</f>
      </c>
      <c r="O76">
        <f>0+R76</f>
      </c>
      <c r="Q76">
        <f>0+I77+I81+I85+I89+I93+I97+I101+I105+I109+I113</f>
      </c>
      <c>
        <f>0+O77+O81+O85+O89+O93+O97+O101+O105+O109+O113</f>
      </c>
    </row>
    <row r="77" spans="1:16" ht="12.75">
      <c r="A77" s="24" t="s">
        <v>48</v>
      </c>
      <c s="29" t="s">
        <v>180</v>
      </c>
      <c s="29" t="s">
        <v>181</v>
      </c>
      <c s="24" t="s">
        <v>105</v>
      </c>
      <c s="30" t="s">
        <v>182</v>
      </c>
      <c s="31" t="s">
        <v>120</v>
      </c>
      <c s="32">
        <v>7.95</v>
      </c>
      <c s="33">
        <v>0</v>
      </c>
      <c s="33">
        <f>ROUND(ROUND(H77,2)*ROUND(G77,3),2)</f>
      </c>
      <c r="O77">
        <f>(I77*21)/100</f>
      </c>
      <c t="s">
        <v>26</v>
      </c>
    </row>
    <row r="78" spans="1:5" ht="12.75">
      <c r="A78" s="34" t="s">
        <v>53</v>
      </c>
      <c r="E78" s="35" t="s">
        <v>183</v>
      </c>
    </row>
    <row r="79" spans="1:5" ht="12.75">
      <c r="A79" s="36" t="s">
        <v>55</v>
      </c>
      <c r="E79" s="37" t="s">
        <v>184</v>
      </c>
    </row>
    <row r="80" spans="1:5" ht="51">
      <c r="A80" t="s">
        <v>56</v>
      </c>
      <c r="E80" s="35" t="s">
        <v>185</v>
      </c>
    </row>
    <row r="81" spans="1:16" ht="12.75">
      <c r="A81" s="24" t="s">
        <v>48</v>
      </c>
      <c s="29" t="s">
        <v>186</v>
      </c>
      <c s="29" t="s">
        <v>181</v>
      </c>
      <c s="24" t="s">
        <v>187</v>
      </c>
      <c s="30" t="s">
        <v>182</v>
      </c>
      <c s="31" t="s">
        <v>120</v>
      </c>
      <c s="32">
        <v>8.35</v>
      </c>
      <c s="33">
        <v>0</v>
      </c>
      <c s="33">
        <f>ROUND(ROUND(H81,2)*ROUND(G81,3),2)</f>
      </c>
      <c r="O81">
        <f>(I81*21)/100</f>
      </c>
      <c t="s">
        <v>26</v>
      </c>
    </row>
    <row r="82" spans="1:5" ht="12.75">
      <c r="A82" s="34" t="s">
        <v>53</v>
      </c>
      <c r="E82" s="35" t="s">
        <v>188</v>
      </c>
    </row>
    <row r="83" spans="1:5" ht="12.75">
      <c r="A83" s="36" t="s">
        <v>55</v>
      </c>
      <c r="E83" s="37" t="s">
        <v>189</v>
      </c>
    </row>
    <row r="84" spans="1:5" ht="51">
      <c r="A84" t="s">
        <v>56</v>
      </c>
      <c r="E84" s="35" t="s">
        <v>185</v>
      </c>
    </row>
    <row r="85" spans="1:16" ht="12.75">
      <c r="A85" s="24" t="s">
        <v>48</v>
      </c>
      <c s="29" t="s">
        <v>190</v>
      </c>
      <c s="29" t="s">
        <v>191</v>
      </c>
      <c s="24" t="s">
        <v>105</v>
      </c>
      <c s="30" t="s">
        <v>192</v>
      </c>
      <c s="31" t="s">
        <v>164</v>
      </c>
      <c s="32">
        <v>45</v>
      </c>
      <c s="33">
        <v>0</v>
      </c>
      <c s="33">
        <f>ROUND(ROUND(H85,2)*ROUND(G85,3),2)</f>
      </c>
      <c r="O85">
        <f>(I85*21)/100</f>
      </c>
      <c t="s">
        <v>26</v>
      </c>
    </row>
    <row r="86" spans="1:5" ht="12.75">
      <c r="A86" s="34" t="s">
        <v>53</v>
      </c>
      <c r="E86" s="35" t="s">
        <v>193</v>
      </c>
    </row>
    <row r="87" spans="1:5" ht="12.75">
      <c r="A87" s="36" t="s">
        <v>55</v>
      </c>
      <c r="E87" s="37" t="s">
        <v>194</v>
      </c>
    </row>
    <row r="88" spans="1:5" ht="51">
      <c r="A88" t="s">
        <v>56</v>
      </c>
      <c r="E88" s="35" t="s">
        <v>195</v>
      </c>
    </row>
    <row r="89" spans="1:16" ht="12.75">
      <c r="A89" s="24" t="s">
        <v>48</v>
      </c>
      <c s="29" t="s">
        <v>196</v>
      </c>
      <c s="29" t="s">
        <v>197</v>
      </c>
      <c s="24" t="s">
        <v>105</v>
      </c>
      <c s="30" t="s">
        <v>198</v>
      </c>
      <c s="31" t="s">
        <v>164</v>
      </c>
      <c s="32">
        <v>45</v>
      </c>
      <c s="33">
        <v>0</v>
      </c>
      <c s="33">
        <f>ROUND(ROUND(H89,2)*ROUND(G89,3),2)</f>
      </c>
      <c r="O89">
        <f>(I89*21)/100</f>
      </c>
      <c t="s">
        <v>26</v>
      </c>
    </row>
    <row r="90" spans="1:5" ht="12.75">
      <c r="A90" s="34" t="s">
        <v>53</v>
      </c>
      <c r="E90" s="35" t="s">
        <v>199</v>
      </c>
    </row>
    <row r="91" spans="1:5" ht="12.75">
      <c r="A91" s="36" t="s">
        <v>55</v>
      </c>
      <c r="E91" s="37" t="s">
        <v>194</v>
      </c>
    </row>
    <row r="92" spans="1:5" ht="51">
      <c r="A92" t="s">
        <v>56</v>
      </c>
      <c r="E92" s="35" t="s">
        <v>195</v>
      </c>
    </row>
    <row r="93" spans="1:16" ht="12.75">
      <c r="A93" s="24" t="s">
        <v>48</v>
      </c>
      <c s="29" t="s">
        <v>200</v>
      </c>
      <c s="29" t="s">
        <v>197</v>
      </c>
      <c s="24" t="s">
        <v>187</v>
      </c>
      <c s="30" t="s">
        <v>198</v>
      </c>
      <c s="31" t="s">
        <v>164</v>
      </c>
      <c s="32">
        <v>45</v>
      </c>
      <c s="33">
        <v>0</v>
      </c>
      <c s="33">
        <f>ROUND(ROUND(H93,2)*ROUND(G93,3),2)</f>
      </c>
      <c r="O93">
        <f>(I93*21)/100</f>
      </c>
      <c t="s">
        <v>26</v>
      </c>
    </row>
    <row r="94" spans="1:5" ht="12.75">
      <c r="A94" s="34" t="s">
        <v>53</v>
      </c>
      <c r="E94" s="35" t="s">
        <v>201</v>
      </c>
    </row>
    <row r="95" spans="1:5" ht="12.75">
      <c r="A95" s="36" t="s">
        <v>55</v>
      </c>
      <c r="E95" s="37" t="s">
        <v>194</v>
      </c>
    </row>
    <row r="96" spans="1:5" ht="51">
      <c r="A96" t="s">
        <v>56</v>
      </c>
      <c r="E96" s="35" t="s">
        <v>195</v>
      </c>
    </row>
    <row r="97" spans="1:16" ht="12.75">
      <c r="A97" s="24" t="s">
        <v>48</v>
      </c>
      <c s="29" t="s">
        <v>202</v>
      </c>
      <c s="29" t="s">
        <v>203</v>
      </c>
      <c s="24" t="s">
        <v>105</v>
      </c>
      <c s="30" t="s">
        <v>204</v>
      </c>
      <c s="31" t="s">
        <v>164</v>
      </c>
      <c s="32">
        <v>45</v>
      </c>
      <c s="33">
        <v>0</v>
      </c>
      <c s="33">
        <f>ROUND(ROUND(H97,2)*ROUND(G97,3),2)</f>
      </c>
      <c r="O97">
        <f>(I97*21)/100</f>
      </c>
      <c t="s">
        <v>26</v>
      </c>
    </row>
    <row r="98" spans="1:5" ht="12.75">
      <c r="A98" s="34" t="s">
        <v>53</v>
      </c>
      <c r="E98" s="35" t="s">
        <v>205</v>
      </c>
    </row>
    <row r="99" spans="1:5" ht="12.75">
      <c r="A99" s="36" t="s">
        <v>55</v>
      </c>
      <c r="E99" s="37" t="s">
        <v>194</v>
      </c>
    </row>
    <row r="100" spans="1:5" ht="140.25">
      <c r="A100" t="s">
        <v>56</v>
      </c>
      <c r="E100" s="35" t="s">
        <v>206</v>
      </c>
    </row>
    <row r="101" spans="1:16" ht="12.75">
      <c r="A101" s="24" t="s">
        <v>48</v>
      </c>
      <c s="29" t="s">
        <v>207</v>
      </c>
      <c s="29" t="s">
        <v>208</v>
      </c>
      <c s="24" t="s">
        <v>105</v>
      </c>
      <c s="30" t="s">
        <v>209</v>
      </c>
      <c s="31" t="s">
        <v>164</v>
      </c>
      <c s="32">
        <v>45</v>
      </c>
      <c s="33">
        <v>0</v>
      </c>
      <c s="33">
        <f>ROUND(ROUND(H101,2)*ROUND(G101,3),2)</f>
      </c>
      <c r="O101">
        <f>(I101*21)/100</f>
      </c>
      <c t="s">
        <v>26</v>
      </c>
    </row>
    <row r="102" spans="1:5" ht="12.75">
      <c r="A102" s="34" t="s">
        <v>53</v>
      </c>
      <c r="E102" s="35" t="s">
        <v>210</v>
      </c>
    </row>
    <row r="103" spans="1:5" ht="12.75">
      <c r="A103" s="36" t="s">
        <v>55</v>
      </c>
      <c r="E103" s="37" t="s">
        <v>194</v>
      </c>
    </row>
    <row r="104" spans="1:5" ht="140.25">
      <c r="A104" t="s">
        <v>56</v>
      </c>
      <c r="E104" s="35" t="s">
        <v>206</v>
      </c>
    </row>
    <row r="105" spans="1:16" ht="12.75">
      <c r="A105" s="24" t="s">
        <v>48</v>
      </c>
      <c s="29" t="s">
        <v>211</v>
      </c>
      <c s="29" t="s">
        <v>212</v>
      </c>
      <c s="24" t="s">
        <v>105</v>
      </c>
      <c s="30" t="s">
        <v>213</v>
      </c>
      <c s="31" t="s">
        <v>164</v>
      </c>
      <c s="32">
        <v>45</v>
      </c>
      <c s="33">
        <v>0</v>
      </c>
      <c s="33">
        <f>ROUND(ROUND(H105,2)*ROUND(G105,3),2)</f>
      </c>
      <c r="O105">
        <f>(I105*21)/100</f>
      </c>
      <c t="s">
        <v>26</v>
      </c>
    </row>
    <row r="106" spans="1:5" ht="12.75">
      <c r="A106" s="34" t="s">
        <v>53</v>
      </c>
      <c r="E106" s="35" t="s">
        <v>214</v>
      </c>
    </row>
    <row r="107" spans="1:5" ht="12.75">
      <c r="A107" s="36" t="s">
        <v>55</v>
      </c>
      <c r="E107" s="37" t="s">
        <v>194</v>
      </c>
    </row>
    <row r="108" spans="1:5" ht="140.25">
      <c r="A108" t="s">
        <v>56</v>
      </c>
      <c r="E108" s="35" t="s">
        <v>206</v>
      </c>
    </row>
    <row r="109" spans="1:16" ht="12.75">
      <c r="A109" s="24" t="s">
        <v>48</v>
      </c>
      <c s="29" t="s">
        <v>215</v>
      </c>
      <c s="29" t="s">
        <v>216</v>
      </c>
      <c s="24" t="s">
        <v>105</v>
      </c>
      <c s="30" t="s">
        <v>217</v>
      </c>
      <c s="31" t="s">
        <v>164</v>
      </c>
      <c s="32">
        <v>8</v>
      </c>
      <c s="33">
        <v>0</v>
      </c>
      <c s="33">
        <f>ROUND(ROUND(H109,2)*ROUND(G109,3),2)</f>
      </c>
      <c r="O109">
        <f>(I109*21)/100</f>
      </c>
      <c t="s">
        <v>26</v>
      </c>
    </row>
    <row r="110" spans="1:5" ht="12.75">
      <c r="A110" s="34" t="s">
        <v>53</v>
      </c>
      <c r="E110" s="35" t="s">
        <v>218</v>
      </c>
    </row>
    <row r="111" spans="1:5" ht="12.75">
      <c r="A111" s="36" t="s">
        <v>55</v>
      </c>
      <c r="E111" s="37" t="s">
        <v>219</v>
      </c>
    </row>
    <row r="112" spans="1:5" ht="153">
      <c r="A112" t="s">
        <v>56</v>
      </c>
      <c r="E112" s="35" t="s">
        <v>220</v>
      </c>
    </row>
    <row r="113" spans="1:16" ht="12.75">
      <c r="A113" s="24" t="s">
        <v>48</v>
      </c>
      <c s="29" t="s">
        <v>221</v>
      </c>
      <c s="29" t="s">
        <v>222</v>
      </c>
      <c s="24" t="s">
        <v>105</v>
      </c>
      <c s="30" t="s">
        <v>223</v>
      </c>
      <c s="31" t="s">
        <v>131</v>
      </c>
      <c s="32">
        <v>28.5</v>
      </c>
      <c s="33">
        <v>0</v>
      </c>
      <c s="33">
        <f>ROUND(ROUND(H113,2)*ROUND(G113,3),2)</f>
      </c>
      <c r="O113">
        <f>(I113*21)/100</f>
      </c>
      <c t="s">
        <v>26</v>
      </c>
    </row>
    <row r="114" spans="1:5" ht="12.75">
      <c r="A114" s="34" t="s">
        <v>53</v>
      </c>
      <c r="E114" s="35" t="s">
        <v>224</v>
      </c>
    </row>
    <row r="115" spans="1:5" ht="12.75">
      <c r="A115" s="36" t="s">
        <v>55</v>
      </c>
      <c r="E115" s="37" t="s">
        <v>225</v>
      </c>
    </row>
    <row r="116" spans="1:5" ht="38.25">
      <c r="A116" t="s">
        <v>56</v>
      </c>
      <c r="E116" s="35" t="s">
        <v>226</v>
      </c>
    </row>
    <row r="117" spans="1:18" ht="12.75" customHeight="1">
      <c r="A117" s="6" t="s">
        <v>46</v>
      </c>
      <c s="6"/>
      <c s="40" t="s">
        <v>43</v>
      </c>
      <c s="6"/>
      <c s="27" t="s">
        <v>227</v>
      </c>
      <c s="6"/>
      <c s="6"/>
      <c s="6"/>
      <c s="41">
        <f>0+Q117</f>
      </c>
      <c r="O117">
        <f>0+R117</f>
      </c>
      <c r="Q117">
        <f>0+I118+I122+I126+I130+I134+I138</f>
      </c>
      <c>
        <f>0+O118+O122+O126+O130+O134+O138</f>
      </c>
    </row>
    <row r="118" spans="1:16" ht="25.5">
      <c r="A118" s="24" t="s">
        <v>48</v>
      </c>
      <c s="29" t="s">
        <v>228</v>
      </c>
      <c s="29" t="s">
        <v>229</v>
      </c>
      <c s="24" t="s">
        <v>105</v>
      </c>
      <c s="30" t="s">
        <v>230</v>
      </c>
      <c s="31" t="s">
        <v>231</v>
      </c>
      <c s="32">
        <v>6</v>
      </c>
      <c s="33">
        <v>0</v>
      </c>
      <c s="33">
        <f>ROUND(ROUND(H118,2)*ROUND(G118,3),2)</f>
      </c>
      <c r="O118">
        <f>(I118*21)/100</f>
      </c>
      <c t="s">
        <v>26</v>
      </c>
    </row>
    <row r="119" spans="1:5" ht="12.75">
      <c r="A119" s="34" t="s">
        <v>53</v>
      </c>
      <c r="E119" s="35" t="s">
        <v>50</v>
      </c>
    </row>
    <row r="120" spans="1:5" ht="89.25">
      <c r="A120" s="36" t="s">
        <v>55</v>
      </c>
      <c r="E120" s="37" t="s">
        <v>232</v>
      </c>
    </row>
    <row r="121" spans="1:5" ht="51">
      <c r="A121" t="s">
        <v>56</v>
      </c>
      <c r="E121" s="35" t="s">
        <v>233</v>
      </c>
    </row>
    <row r="122" spans="1:16" ht="12.75">
      <c r="A122" s="24" t="s">
        <v>48</v>
      </c>
      <c s="29" t="s">
        <v>234</v>
      </c>
      <c s="29" t="s">
        <v>235</v>
      </c>
      <c s="24" t="s">
        <v>105</v>
      </c>
      <c s="30" t="s">
        <v>236</v>
      </c>
      <c s="31" t="s">
        <v>231</v>
      </c>
      <c s="32">
        <v>6</v>
      </c>
      <c s="33">
        <v>0</v>
      </c>
      <c s="33">
        <f>ROUND(ROUND(H122,2)*ROUND(G122,3),2)</f>
      </c>
      <c r="O122">
        <f>(I122*21)/100</f>
      </c>
      <c t="s">
        <v>26</v>
      </c>
    </row>
    <row r="123" spans="1:5" ht="12.75">
      <c r="A123" s="34" t="s">
        <v>53</v>
      </c>
      <c r="E123" s="35" t="s">
        <v>50</v>
      </c>
    </row>
    <row r="124" spans="1:5" ht="89.25">
      <c r="A124" s="36" t="s">
        <v>55</v>
      </c>
      <c r="E124" s="37" t="s">
        <v>232</v>
      </c>
    </row>
    <row r="125" spans="1:5" ht="25.5">
      <c r="A125" t="s">
        <v>56</v>
      </c>
      <c r="E125" s="35" t="s">
        <v>237</v>
      </c>
    </row>
    <row r="126" spans="1:16" ht="25.5">
      <c r="A126" s="24" t="s">
        <v>48</v>
      </c>
      <c s="29" t="s">
        <v>238</v>
      </c>
      <c s="29" t="s">
        <v>239</v>
      </c>
      <c s="24" t="s">
        <v>105</v>
      </c>
      <c s="30" t="s">
        <v>240</v>
      </c>
      <c s="31" t="s">
        <v>164</v>
      </c>
      <c s="32">
        <v>2.5</v>
      </c>
      <c s="33">
        <v>0</v>
      </c>
      <c s="33">
        <f>ROUND(ROUND(H126,2)*ROUND(G126,3),2)</f>
      </c>
      <c r="O126">
        <f>(I126*21)/100</f>
      </c>
      <c t="s">
        <v>26</v>
      </c>
    </row>
    <row r="127" spans="1:5" ht="12.75">
      <c r="A127" s="34" t="s">
        <v>53</v>
      </c>
      <c r="E127" s="35" t="s">
        <v>241</v>
      </c>
    </row>
    <row r="128" spans="1:5" ht="12.75">
      <c r="A128" s="36" t="s">
        <v>55</v>
      </c>
      <c r="E128" s="37" t="s">
        <v>242</v>
      </c>
    </row>
    <row r="129" spans="1:5" ht="38.25">
      <c r="A129" t="s">
        <v>56</v>
      </c>
      <c r="E129" s="35" t="s">
        <v>243</v>
      </c>
    </row>
    <row r="130" spans="1:16" ht="25.5">
      <c r="A130" s="24" t="s">
        <v>48</v>
      </c>
      <c s="29" t="s">
        <v>244</v>
      </c>
      <c s="29" t="s">
        <v>245</v>
      </c>
      <c s="24" t="s">
        <v>105</v>
      </c>
      <c s="30" t="s">
        <v>246</v>
      </c>
      <c s="31" t="s">
        <v>164</v>
      </c>
      <c s="32">
        <v>2.5</v>
      </c>
      <c s="33">
        <v>0</v>
      </c>
      <c s="33">
        <f>ROUND(ROUND(H130,2)*ROUND(G130,3),2)</f>
      </c>
      <c r="O130">
        <f>(I130*21)/100</f>
      </c>
      <c t="s">
        <v>26</v>
      </c>
    </row>
    <row r="131" spans="1:5" ht="12.75">
      <c r="A131" s="34" t="s">
        <v>53</v>
      </c>
      <c r="E131" s="35" t="s">
        <v>247</v>
      </c>
    </row>
    <row r="132" spans="1:5" ht="12.75">
      <c r="A132" s="36" t="s">
        <v>55</v>
      </c>
      <c r="E132" s="37" t="s">
        <v>242</v>
      </c>
    </row>
    <row r="133" spans="1:5" ht="38.25">
      <c r="A133" t="s">
        <v>56</v>
      </c>
      <c r="E133" s="35" t="s">
        <v>243</v>
      </c>
    </row>
    <row r="134" spans="1:16" ht="12.75">
      <c r="A134" s="24" t="s">
        <v>48</v>
      </c>
      <c s="29" t="s">
        <v>248</v>
      </c>
      <c s="29" t="s">
        <v>249</v>
      </c>
      <c s="24" t="s">
        <v>105</v>
      </c>
      <c s="30" t="s">
        <v>250</v>
      </c>
      <c s="31" t="s">
        <v>131</v>
      </c>
      <c s="32">
        <v>18</v>
      </c>
      <c s="33">
        <v>0</v>
      </c>
      <c s="33">
        <f>ROUND(ROUND(H134,2)*ROUND(G134,3),2)</f>
      </c>
      <c r="O134">
        <f>(I134*21)/100</f>
      </c>
      <c t="s">
        <v>26</v>
      </c>
    </row>
    <row r="135" spans="1:5" ht="12.75">
      <c r="A135" s="34" t="s">
        <v>53</v>
      </c>
      <c r="E135" s="35" t="s">
        <v>251</v>
      </c>
    </row>
    <row r="136" spans="1:5" ht="12.75">
      <c r="A136" s="36" t="s">
        <v>55</v>
      </c>
      <c r="E136" s="37" t="s">
        <v>252</v>
      </c>
    </row>
    <row r="137" spans="1:5" ht="38.25">
      <c r="A137" t="s">
        <v>56</v>
      </c>
      <c r="E137" s="35" t="s">
        <v>253</v>
      </c>
    </row>
    <row r="138" spans="1:16" ht="12.75">
      <c r="A138" s="24" t="s">
        <v>48</v>
      </c>
      <c s="29" t="s">
        <v>254</v>
      </c>
      <c s="29" t="s">
        <v>255</v>
      </c>
      <c s="24" t="s">
        <v>105</v>
      </c>
      <c s="30" t="s">
        <v>256</v>
      </c>
      <c s="31" t="s">
        <v>131</v>
      </c>
      <c s="32">
        <v>10</v>
      </c>
      <c s="33">
        <v>0</v>
      </c>
      <c s="33">
        <f>ROUND(ROUND(H138,2)*ROUND(G138,3),2)</f>
      </c>
      <c r="O138">
        <f>(I138*21)/100</f>
      </c>
      <c t="s">
        <v>26</v>
      </c>
    </row>
    <row r="139" spans="1:5" ht="12.75">
      <c r="A139" s="34" t="s">
        <v>53</v>
      </c>
      <c r="E139" s="35" t="s">
        <v>50</v>
      </c>
    </row>
    <row r="140" spans="1:5" ht="12.75">
      <c r="A140" s="36" t="s">
        <v>55</v>
      </c>
      <c r="E140" s="37" t="s">
        <v>257</v>
      </c>
    </row>
    <row r="141" spans="1:5" ht="25.5">
      <c r="A141" t="s">
        <v>56</v>
      </c>
      <c r="E141" s="35" t="s">
        <v>258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261</v>
      </c>
      <c s="38">
        <f>0+I9+I14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259</v>
      </c>
      <c s="1"/>
      <c s="14" t="s">
        <v>260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261</v>
      </c>
      <c s="6"/>
      <c s="18" t="s">
        <v>260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48</v>
      </c>
      <c s="29" t="s">
        <v>32</v>
      </c>
      <c s="29" t="s">
        <v>104</v>
      </c>
      <c s="24" t="s">
        <v>187</v>
      </c>
      <c s="30" t="s">
        <v>106</v>
      </c>
      <c s="31" t="s">
        <v>107</v>
      </c>
      <c s="32">
        <v>0.4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112</v>
      </c>
    </row>
    <row r="12" spans="1:5" ht="12.75">
      <c r="A12" s="36" t="s">
        <v>55</v>
      </c>
      <c r="E12" s="37" t="s">
        <v>262</v>
      </c>
    </row>
    <row r="13" spans="1:5" ht="25.5">
      <c r="A13" t="s">
        <v>56</v>
      </c>
      <c r="E13" s="35" t="s">
        <v>263</v>
      </c>
    </row>
    <row r="14" spans="1:18" ht="12.75" customHeight="1">
      <c r="A14" s="6" t="s">
        <v>46</v>
      </c>
      <c s="6"/>
      <c s="40" t="s">
        <v>43</v>
      </c>
      <c s="6"/>
      <c s="27" t="s">
        <v>227</v>
      </c>
      <c s="6"/>
      <c s="6"/>
      <c s="6"/>
      <c s="41">
        <f>0+Q14</f>
      </c>
      <c r="O14">
        <f>0+R14</f>
      </c>
      <c r="Q14">
        <f>0+I15+I19</f>
      </c>
      <c>
        <f>0+O15+O19</f>
      </c>
    </row>
    <row r="15" spans="1:16" ht="12.75">
      <c r="A15" s="24" t="s">
        <v>48</v>
      </c>
      <c s="29" t="s">
        <v>26</v>
      </c>
      <c s="29" t="s">
        <v>264</v>
      </c>
      <c s="24" t="s">
        <v>50</v>
      </c>
      <c s="30" t="s">
        <v>265</v>
      </c>
      <c s="31" t="s">
        <v>131</v>
      </c>
      <c s="32">
        <v>5.5</v>
      </c>
      <c s="33">
        <v>0</v>
      </c>
      <c s="33">
        <f>ROUND(ROUND(H15,2)*ROUND(G15,3),2)</f>
      </c>
      <c r="O15">
        <f>(I15*21)/100</f>
      </c>
      <c t="s">
        <v>26</v>
      </c>
    </row>
    <row r="16" spans="1:5" ht="12.75">
      <c r="A16" s="34" t="s">
        <v>53</v>
      </c>
      <c r="E16" s="35" t="s">
        <v>50</v>
      </c>
    </row>
    <row r="17" spans="1:5" ht="12.75">
      <c r="A17" s="36" t="s">
        <v>55</v>
      </c>
      <c r="E17" s="37" t="s">
        <v>50</v>
      </c>
    </row>
    <row r="18" spans="1:5" ht="76.5">
      <c r="A18" t="s">
        <v>56</v>
      </c>
      <c r="E18" s="35" t="s">
        <v>266</v>
      </c>
    </row>
    <row r="19" spans="1:16" ht="12.75">
      <c r="A19" s="24" t="s">
        <v>48</v>
      </c>
      <c s="29" t="s">
        <v>25</v>
      </c>
      <c s="29" t="s">
        <v>267</v>
      </c>
      <c s="24" t="s">
        <v>105</v>
      </c>
      <c s="30" t="s">
        <v>268</v>
      </c>
      <c s="31" t="s">
        <v>231</v>
      </c>
      <c s="32">
        <v>1</v>
      </c>
      <c s="33">
        <v>0</v>
      </c>
      <c s="33">
        <f>ROUND(ROUND(H19,2)*ROUND(G19,3),2)</f>
      </c>
      <c r="O19">
        <f>(I19*21)/100</f>
      </c>
      <c t="s">
        <v>26</v>
      </c>
    </row>
    <row r="20" spans="1:5" ht="12.75">
      <c r="A20" s="34" t="s">
        <v>53</v>
      </c>
      <c r="E20" s="35" t="s">
        <v>50</v>
      </c>
    </row>
    <row r="21" spans="1:5" ht="12.75">
      <c r="A21" s="36" t="s">
        <v>55</v>
      </c>
      <c r="E21" s="37" t="s">
        <v>269</v>
      </c>
    </row>
    <row r="22" spans="1:5" ht="89.25">
      <c r="A22" t="s">
        <v>56</v>
      </c>
      <c r="E22" s="35" t="s">
        <v>270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